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120" activeTab="0"/>
  </bookViews>
  <sheets>
    <sheet name="Feuil1" sheetId="1" r:id="rId1"/>
    <sheet name="Feuil2" sheetId="2" r:id="rId2"/>
    <sheet name="Feuil3" sheetId="3" r:id="rId3"/>
  </sheets>
  <definedNames>
    <definedName name="cir">'Feuil1'!$J$28</definedName>
    <definedName name="cou">'Feuil1'!$J$19</definedName>
    <definedName name="emb">'Feuil1'!$J$15</definedName>
    <definedName name="pignon">'Feuil1'!$O$3</definedName>
    <definedName name="ratio1">'Feuil1'!$K$23</definedName>
    <definedName name="ratio2">'Feuil1'!$K$24</definedName>
    <definedName name="ratio3">'Feuil1'!$K$25</definedName>
    <definedName name="ratio4">'Feuil1'!$K$26</definedName>
    <definedName name="ratio5">'Feuil1'!$O$23</definedName>
    <definedName name="ratio6">'Feuil1'!$O$24</definedName>
    <definedName name="ratio7">'Feuil1'!$O$25</definedName>
    <definedName name="ratio8">'Feuil1'!$O$26</definedName>
    <definedName name="tours">'Feuil1'!$O$5</definedName>
    <definedName name="vil">'Feuil1'!$J$14</definedName>
  </definedNames>
  <calcPr fullCalcOnLoad="1"/>
</workbook>
</file>

<file path=xl/sharedStrings.xml><?xml version="1.0" encoding="utf-8"?>
<sst xmlns="http://schemas.openxmlformats.org/spreadsheetml/2006/main" count="50" uniqueCount="33">
  <si>
    <t>Taille des pignons :</t>
  </si>
  <si>
    <t>Transmission primaire</t>
  </si>
  <si>
    <t>Couronne embrayage :</t>
  </si>
  <si>
    <t>Sortie vilebrequin :</t>
  </si>
  <si>
    <t>Transmission secondaire</t>
  </si>
  <si>
    <t>Couronne roue arrière :</t>
  </si>
  <si>
    <t xml:space="preserve">  dents</t>
  </si>
  <si>
    <t>Circonférence de la roue :</t>
  </si>
  <si>
    <t xml:space="preserve">  en ml pour 19"</t>
  </si>
  <si>
    <t>MON PIGNON DE SORTIE DE BOITE EST EN :</t>
  </si>
  <si>
    <t>Seconde :</t>
  </si>
  <si>
    <t>Troisième :</t>
  </si>
  <si>
    <t>Quatrième :</t>
  </si>
  <si>
    <t>Première :</t>
  </si>
  <si>
    <t xml:space="preserve">POUR UN REGIME MOTEUR DE :   </t>
  </si>
  <si>
    <t xml:space="preserve"> trs/mn.</t>
  </si>
  <si>
    <t xml:space="preserve"> dents.</t>
  </si>
  <si>
    <t>Rapports de boite avec ratios standards :</t>
  </si>
  <si>
    <t>Modèle Hitch's.</t>
  </si>
  <si>
    <t>VITESSES THEORIQUES POUR x . trs/mn SUR CHAQUE RAPPORT DE BOITE.</t>
  </si>
  <si>
    <t xml:space="preserve"> kms/h.</t>
  </si>
  <si>
    <t>Standard</t>
  </si>
  <si>
    <t>Hitch's</t>
  </si>
  <si>
    <r>
      <t>DONNEES TECHNIQUES DE LA MOTO. (</t>
    </r>
    <r>
      <rPr>
        <b/>
        <sz val="11"/>
        <color indexed="10"/>
        <rFont val="Calibri"/>
        <family val="2"/>
      </rPr>
      <t>Modèle fonte BV 4</t>
    </r>
    <r>
      <rPr>
        <b/>
        <sz val="11"/>
        <color indexed="8"/>
        <rFont val="Calibri"/>
        <family val="2"/>
      </rPr>
      <t>).</t>
    </r>
  </si>
  <si>
    <t>1ère</t>
  </si>
  <si>
    <t>2ème</t>
  </si>
  <si>
    <t>3ème</t>
  </si>
  <si>
    <t>4ème</t>
  </si>
  <si>
    <t>BOITE AVEC LES RAPPORTS STANDARDS - BV4</t>
  </si>
  <si>
    <t>BOITE AVEC LES RAPPORTS HITCH'S - BV4</t>
  </si>
  <si>
    <t>Trs/mn</t>
  </si>
  <si>
    <t>Pignon de :</t>
  </si>
  <si>
    <t>Renseigné automatiquement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</si>
</sst>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b/>
      <sz val="22"/>
      <color indexed="13"/>
      <name val="Calibri"/>
      <family val="2"/>
    </font>
    <font>
      <b/>
      <sz val="16"/>
      <color indexed="13"/>
      <name val="Calibri"/>
      <family val="2"/>
    </font>
    <font>
      <sz val="7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0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1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24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/>
    </xf>
    <xf numFmtId="0" fontId="31" fillId="7" borderId="0" xfId="0" applyFont="1" applyFill="1" applyBorder="1" applyAlignment="1">
      <alignment/>
    </xf>
    <xf numFmtId="43" fontId="30" fillId="3" borderId="10" xfId="45" applyFont="1" applyFill="1" applyBorder="1" applyAlignment="1" applyProtection="1">
      <alignment horizontal="center"/>
      <protection hidden="1"/>
    </xf>
    <xf numFmtId="43" fontId="30" fillId="3" borderId="11" xfId="45" applyFont="1" applyFill="1" applyBorder="1" applyAlignment="1" applyProtection="1">
      <alignment horizontal="center"/>
      <protection hidden="1"/>
    </xf>
    <xf numFmtId="43" fontId="30" fillId="9" borderId="10" xfId="45" applyFont="1" applyFill="1" applyBorder="1" applyAlignment="1" applyProtection="1">
      <alignment horizontal="center"/>
      <protection hidden="1"/>
    </xf>
    <xf numFmtId="43" fontId="30" fillId="9" borderId="11" xfId="45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0" fontId="28" fillId="25" borderId="11" xfId="0" applyFont="1" applyFill="1" applyBorder="1" applyAlignment="1" applyProtection="1">
      <alignment horizontal="center" vertical="center"/>
      <protection locked="0"/>
    </xf>
    <xf numFmtId="0" fontId="27" fillId="25" borderId="10" xfId="0" applyFont="1" applyFill="1" applyBorder="1" applyAlignment="1" applyProtection="1">
      <alignment horizontal="center" vertical="center"/>
      <protection locked="0"/>
    </xf>
    <xf numFmtId="0" fontId="27" fillId="25" borderId="11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right"/>
    </xf>
    <xf numFmtId="43" fontId="30" fillId="14" borderId="22" xfId="45" applyFont="1" applyFill="1" applyBorder="1" applyAlignment="1" applyProtection="1">
      <alignment horizontal="center"/>
      <protection hidden="1"/>
    </xf>
    <xf numFmtId="43" fontId="2" fillId="24" borderId="22" xfId="45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43" fontId="30" fillId="22" borderId="10" xfId="45" applyFont="1" applyFill="1" applyBorder="1" applyAlignment="1" applyProtection="1">
      <alignment horizontal="center"/>
      <protection hidden="1"/>
    </xf>
    <xf numFmtId="43" fontId="30" fillId="22" borderId="11" xfId="45" applyFont="1" applyFill="1" applyBorder="1" applyAlignment="1" applyProtection="1">
      <alignment horizontal="center"/>
      <protection hidden="1"/>
    </xf>
    <xf numFmtId="43" fontId="30" fillId="8" borderId="10" xfId="45" applyFont="1" applyFill="1" applyBorder="1" applyAlignment="1" applyProtection="1">
      <alignment horizontal="center"/>
      <protection hidden="1"/>
    </xf>
    <xf numFmtId="43" fontId="30" fillId="8" borderId="11" xfId="45" applyFont="1" applyFill="1" applyBorder="1" applyAlignment="1" applyProtection="1">
      <alignment horizontal="center"/>
      <protection hidden="1"/>
    </xf>
    <xf numFmtId="0" fontId="24" fillId="7" borderId="0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43" fontId="30" fillId="26" borderId="10" xfId="45" applyFont="1" applyFill="1" applyBorder="1" applyAlignment="1" applyProtection="1">
      <alignment horizontal="center"/>
      <protection hidden="1"/>
    </xf>
    <xf numFmtId="43" fontId="30" fillId="26" borderId="11" xfId="45" applyFont="1" applyFill="1" applyBorder="1" applyAlignment="1" applyProtection="1">
      <alignment horizontal="center"/>
      <protection hidden="1"/>
    </xf>
    <xf numFmtId="0" fontId="25" fillId="27" borderId="10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4"/>
  <sheetViews>
    <sheetView showGridLines="0" tabSelected="1" zoomScalePageLayoutView="0" workbookViewId="0" topLeftCell="A1">
      <selection activeCell="V3" sqref="V3"/>
    </sheetView>
  </sheetViews>
  <sheetFormatPr defaultColWidth="11.421875" defaultRowHeight="15"/>
  <cols>
    <col min="1" max="15" width="4.7109375" style="0" customWidth="1"/>
    <col min="16" max="16" width="7.8515625" style="0" customWidth="1"/>
    <col min="17" max="24" width="4.7109375" style="0" customWidth="1"/>
    <col min="25" max="25" width="7.421875" style="0" customWidth="1"/>
    <col min="26" max="26" width="4.7109375" style="0" customWidth="1"/>
    <col min="27" max="27" width="7.8515625" style="0" customWidth="1"/>
    <col min="28" max="52" width="4.7109375" style="0" customWidth="1"/>
  </cols>
  <sheetData>
    <row r="1" ht="15.75" thickBot="1"/>
    <row r="2" spans="2:19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28.5">
      <c r="B3" s="7"/>
      <c r="C3" s="49" t="s">
        <v>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47">
        <v>18</v>
      </c>
      <c r="P3" s="48"/>
      <c r="Q3" s="8" t="s">
        <v>16</v>
      </c>
      <c r="R3" s="9"/>
      <c r="S3" s="10"/>
    </row>
    <row r="4" spans="2:19" ht="15"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2:19" ht="28.5">
      <c r="B5" s="7"/>
      <c r="C5" s="51" t="s">
        <v>14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7">
        <v>3500</v>
      </c>
      <c r="P5" s="48"/>
      <c r="Q5" s="8" t="s">
        <v>15</v>
      </c>
      <c r="R5" s="9"/>
      <c r="S5" s="10"/>
    </row>
    <row r="6" spans="2:19" ht="15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2:19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spans="2:19" ht="15">
      <c r="B8" s="7"/>
      <c r="C8" s="9"/>
      <c r="D8" s="11" t="s">
        <v>23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2:19" ht="15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15.75">
      <c r="B10" s="7"/>
      <c r="C10" s="9"/>
      <c r="D10" s="12" t="s"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2:19" ht="15"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2:19" ht="15">
      <c r="B12" s="7"/>
      <c r="C12" s="9"/>
      <c r="D12" s="41" t="s">
        <v>1</v>
      </c>
      <c r="E12" s="41"/>
      <c r="F12" s="41"/>
      <c r="G12" s="41"/>
      <c r="H12" s="41"/>
      <c r="I12" s="41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2:19" ht="4.5" customHeight="1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2:19" ht="15">
      <c r="B14" s="7"/>
      <c r="C14" s="9"/>
      <c r="D14" s="9" t="s">
        <v>3</v>
      </c>
      <c r="E14" s="9"/>
      <c r="F14" s="9"/>
      <c r="G14" s="9"/>
      <c r="H14" s="9"/>
      <c r="I14" s="9"/>
      <c r="J14" s="39">
        <v>25</v>
      </c>
      <c r="K14" s="40"/>
      <c r="L14" s="9" t="s">
        <v>6</v>
      </c>
      <c r="M14" s="9"/>
      <c r="N14" s="9"/>
      <c r="O14" s="9"/>
      <c r="P14" s="9"/>
      <c r="Q14" s="9"/>
      <c r="R14" s="9"/>
      <c r="S14" s="10"/>
    </row>
    <row r="15" spans="2:19" ht="15">
      <c r="B15" s="7"/>
      <c r="C15" s="9"/>
      <c r="D15" s="9" t="s">
        <v>2</v>
      </c>
      <c r="E15" s="9"/>
      <c r="F15" s="9"/>
      <c r="G15" s="9"/>
      <c r="H15" s="9"/>
      <c r="I15" s="9"/>
      <c r="J15" s="39">
        <v>56</v>
      </c>
      <c r="K15" s="40"/>
      <c r="L15" s="9" t="s">
        <v>6</v>
      </c>
      <c r="M15" s="9"/>
      <c r="N15" s="9"/>
      <c r="O15" s="9"/>
      <c r="P15" s="9"/>
      <c r="Q15" s="9"/>
      <c r="R15" s="9"/>
      <c r="S15" s="10"/>
    </row>
    <row r="16" spans="2:19" ht="15">
      <c r="B16" s="7"/>
      <c r="C16" s="9"/>
      <c r="D16" s="9"/>
      <c r="E16" s="9"/>
      <c r="F16" s="9"/>
      <c r="G16" s="9"/>
      <c r="H16" s="9"/>
      <c r="I16" s="9"/>
      <c r="J16" s="11"/>
      <c r="K16" s="11"/>
      <c r="L16" s="9"/>
      <c r="M16" s="9"/>
      <c r="N16" s="9"/>
      <c r="O16" s="9"/>
      <c r="P16" s="9"/>
      <c r="Q16" s="9"/>
      <c r="R16" s="9"/>
      <c r="S16" s="10"/>
    </row>
    <row r="17" spans="2:19" ht="15">
      <c r="B17" s="7"/>
      <c r="C17" s="9"/>
      <c r="D17" s="41" t="s">
        <v>4</v>
      </c>
      <c r="E17" s="41"/>
      <c r="F17" s="41"/>
      <c r="G17" s="41"/>
      <c r="H17" s="41"/>
      <c r="I17" s="41"/>
      <c r="J17" s="11"/>
      <c r="K17" s="11"/>
      <c r="L17" s="9"/>
      <c r="M17" s="9"/>
      <c r="N17" s="9"/>
      <c r="O17" s="9"/>
      <c r="P17" s="9"/>
      <c r="Q17" s="9"/>
      <c r="R17" s="9"/>
      <c r="S17" s="10"/>
    </row>
    <row r="18" spans="2:19" ht="4.5" customHeight="1">
      <c r="B18" s="7"/>
      <c r="C18" s="9"/>
      <c r="D18" s="9"/>
      <c r="E18" s="9"/>
      <c r="F18" s="9"/>
      <c r="G18" s="9"/>
      <c r="H18" s="9"/>
      <c r="I18" s="9"/>
      <c r="J18" s="11"/>
      <c r="K18" s="11"/>
      <c r="L18" s="9"/>
      <c r="M18" s="9"/>
      <c r="N18" s="9"/>
      <c r="O18" s="9"/>
      <c r="P18" s="9"/>
      <c r="Q18" s="9"/>
      <c r="R18" s="9"/>
      <c r="S18" s="10"/>
    </row>
    <row r="19" spans="2:19" ht="15">
      <c r="B19" s="7"/>
      <c r="C19" s="9"/>
      <c r="D19" s="9" t="s">
        <v>5</v>
      </c>
      <c r="E19" s="9"/>
      <c r="F19" s="9"/>
      <c r="G19" s="9"/>
      <c r="H19" s="9"/>
      <c r="I19" s="9"/>
      <c r="J19" s="39">
        <v>38</v>
      </c>
      <c r="K19" s="40"/>
      <c r="L19" s="9" t="s">
        <v>6</v>
      </c>
      <c r="M19" s="9"/>
      <c r="N19" s="9"/>
      <c r="O19" s="9"/>
      <c r="P19" s="9"/>
      <c r="Q19" s="9"/>
      <c r="R19" s="9"/>
      <c r="S19" s="10"/>
    </row>
    <row r="20" spans="2:19" ht="15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2:19" ht="15.75">
      <c r="B21" s="7"/>
      <c r="C21" s="9"/>
      <c r="D21" s="12" t="s">
        <v>17</v>
      </c>
      <c r="E21" s="9"/>
      <c r="F21" s="9"/>
      <c r="G21" s="9"/>
      <c r="H21" s="9"/>
      <c r="I21" s="9"/>
      <c r="J21" s="9"/>
      <c r="K21" s="9"/>
      <c r="L21" s="9"/>
      <c r="M21" s="9"/>
      <c r="N21" s="13" t="s">
        <v>18</v>
      </c>
      <c r="O21" s="9"/>
      <c r="P21" s="9"/>
      <c r="Q21" s="9"/>
      <c r="R21" s="9"/>
      <c r="S21" s="10"/>
    </row>
    <row r="22" spans="2:19" ht="15">
      <c r="B22" s="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2:19" ht="15">
      <c r="B23" s="7"/>
      <c r="C23" s="9"/>
      <c r="D23" s="9" t="s">
        <v>13</v>
      </c>
      <c r="E23" s="9"/>
      <c r="F23" s="9"/>
      <c r="G23" s="9"/>
      <c r="H23" s="9"/>
      <c r="I23" s="9"/>
      <c r="J23" s="1">
        <v>1</v>
      </c>
      <c r="K23" s="2">
        <v>2.78</v>
      </c>
      <c r="L23" s="9"/>
      <c r="M23" s="9"/>
      <c r="N23" s="1">
        <v>1</v>
      </c>
      <c r="O23" s="2">
        <v>2.5</v>
      </c>
      <c r="P23" s="9"/>
      <c r="Q23" s="9"/>
      <c r="R23" s="9"/>
      <c r="S23" s="10"/>
    </row>
    <row r="24" spans="2:19" ht="15">
      <c r="B24" s="7"/>
      <c r="C24" s="9"/>
      <c r="D24" s="9" t="s">
        <v>10</v>
      </c>
      <c r="E24" s="9"/>
      <c r="F24" s="9"/>
      <c r="G24" s="9"/>
      <c r="H24" s="9"/>
      <c r="I24" s="9"/>
      <c r="J24" s="1">
        <v>1</v>
      </c>
      <c r="K24" s="2">
        <v>1.84</v>
      </c>
      <c r="L24" s="9"/>
      <c r="M24" s="9"/>
      <c r="N24" s="1">
        <v>1</v>
      </c>
      <c r="O24" s="2">
        <v>1.66</v>
      </c>
      <c r="P24" s="9"/>
      <c r="Q24" s="9"/>
      <c r="R24" s="9"/>
      <c r="S24" s="10"/>
    </row>
    <row r="25" spans="2:19" ht="15">
      <c r="B25" s="7"/>
      <c r="C25" s="9"/>
      <c r="D25" s="9" t="s">
        <v>11</v>
      </c>
      <c r="E25" s="9"/>
      <c r="F25" s="9"/>
      <c r="G25" s="9"/>
      <c r="H25" s="9"/>
      <c r="I25" s="9"/>
      <c r="J25" s="1">
        <v>1</v>
      </c>
      <c r="K25" s="2">
        <v>1.36</v>
      </c>
      <c r="L25" s="9"/>
      <c r="M25" s="9"/>
      <c r="N25" s="1">
        <v>1</v>
      </c>
      <c r="O25" s="2">
        <v>1.23</v>
      </c>
      <c r="P25" s="9"/>
      <c r="Q25" s="9"/>
      <c r="R25" s="9"/>
      <c r="S25" s="10"/>
    </row>
    <row r="26" spans="2:19" ht="15">
      <c r="B26" s="7"/>
      <c r="C26" s="9"/>
      <c r="D26" s="9" t="s">
        <v>12</v>
      </c>
      <c r="E26" s="9"/>
      <c r="F26" s="9"/>
      <c r="G26" s="9"/>
      <c r="H26" s="9"/>
      <c r="I26" s="9"/>
      <c r="J26" s="1">
        <v>1</v>
      </c>
      <c r="K26" s="2">
        <v>1</v>
      </c>
      <c r="L26" s="9"/>
      <c r="M26" s="9"/>
      <c r="N26" s="1">
        <v>1</v>
      </c>
      <c r="O26" s="2">
        <v>1</v>
      </c>
      <c r="P26" s="9"/>
      <c r="Q26" s="9"/>
      <c r="R26" s="9"/>
      <c r="S26" s="10"/>
    </row>
    <row r="27" spans="2:19" ht="15"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2:19" ht="21">
      <c r="B28" s="7"/>
      <c r="C28" s="9"/>
      <c r="D28" s="11" t="s">
        <v>7</v>
      </c>
      <c r="E28" s="9"/>
      <c r="F28" s="9"/>
      <c r="G28" s="9"/>
      <c r="H28" s="9"/>
      <c r="I28" s="9"/>
      <c r="J28" s="45">
        <v>2.03</v>
      </c>
      <c r="K28" s="46"/>
      <c r="L28" s="9" t="s">
        <v>8</v>
      </c>
      <c r="M28" s="9"/>
      <c r="N28" s="9"/>
      <c r="O28" s="9"/>
      <c r="P28" s="9"/>
      <c r="Q28" s="9"/>
      <c r="R28" s="9"/>
      <c r="S28" s="10"/>
    </row>
    <row r="29" spans="2:19" ht="15"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2:19" ht="15" customHeight="1">
      <c r="B30" s="7"/>
      <c r="C30" s="42" t="s">
        <v>19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10"/>
    </row>
    <row r="31" spans="2:19" ht="15.75">
      <c r="B31" s="7"/>
      <c r="C31" s="9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2:19" s="3" customFormat="1" ht="15.75">
      <c r="B32" s="14"/>
      <c r="C32" s="15"/>
      <c r="D32" s="16"/>
      <c r="E32" s="15"/>
      <c r="F32" s="15"/>
      <c r="G32" s="15"/>
      <c r="H32" s="15"/>
      <c r="I32" s="15"/>
      <c r="J32" s="41" t="s">
        <v>21</v>
      </c>
      <c r="K32" s="41"/>
      <c r="L32" s="15"/>
      <c r="M32" s="15"/>
      <c r="N32" s="41" t="s">
        <v>22</v>
      </c>
      <c r="O32" s="41"/>
      <c r="P32" s="15"/>
      <c r="Q32" s="15"/>
      <c r="R32" s="15"/>
      <c r="S32" s="17"/>
    </row>
    <row r="33" spans="2:19" ht="15"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2:19" ht="15">
      <c r="B34" s="7"/>
      <c r="C34" s="9"/>
      <c r="D34" s="9" t="s">
        <v>13</v>
      </c>
      <c r="E34" s="9"/>
      <c r="F34" s="9"/>
      <c r="G34" s="9"/>
      <c r="H34" s="9"/>
      <c r="I34" s="9"/>
      <c r="J34" s="52">
        <f>(((vil/emb)*(J23/K23)*(pignon/cou))*(cir*tours*60))/1000</f>
        <v>32.42734759560772</v>
      </c>
      <c r="K34" s="52"/>
      <c r="L34" s="9" t="s">
        <v>20</v>
      </c>
      <c r="M34" s="9"/>
      <c r="N34" s="52">
        <f>(((vil/emb)*(N23/O23)*(pignon/cou))*(cir*tours*60))/1000</f>
        <v>36.05921052631579</v>
      </c>
      <c r="O34" s="52"/>
      <c r="P34" s="9" t="s">
        <v>20</v>
      </c>
      <c r="Q34" s="9"/>
      <c r="R34" s="9"/>
      <c r="S34" s="10"/>
    </row>
    <row r="35" spans="2:19" ht="15">
      <c r="B35" s="7"/>
      <c r="C35" s="9"/>
      <c r="D35" s="9" t="s">
        <v>10</v>
      </c>
      <c r="E35" s="9"/>
      <c r="F35" s="9"/>
      <c r="G35" s="9"/>
      <c r="H35" s="9"/>
      <c r="I35" s="9"/>
      <c r="J35" s="52">
        <f>(((vil/emb)*(J24/K24)*(pignon/cou))*(cir*tours*60))/1000</f>
        <v>48.99349256292905</v>
      </c>
      <c r="K35" s="52"/>
      <c r="L35" s="9" t="s">
        <v>20</v>
      </c>
      <c r="M35" s="9"/>
      <c r="N35" s="52">
        <f>(((vil/emb)*(N24/O24)*(pignon/cou))*(cir*tours*60))/1000</f>
        <v>54.306039949270776</v>
      </c>
      <c r="O35" s="52"/>
      <c r="P35" s="9" t="s">
        <v>20</v>
      </c>
      <c r="Q35" s="9"/>
      <c r="R35" s="9"/>
      <c r="S35" s="10"/>
    </row>
    <row r="36" spans="2:19" ht="15">
      <c r="B36" s="7"/>
      <c r="C36" s="9"/>
      <c r="D36" s="9" t="s">
        <v>11</v>
      </c>
      <c r="E36" s="9"/>
      <c r="F36" s="9"/>
      <c r="G36" s="9"/>
      <c r="H36" s="9"/>
      <c r="I36" s="9"/>
      <c r="J36" s="52">
        <f>(((vil/emb)*(J25/K25)*(pignon/cou))*(cir*tours*60))/1000</f>
        <v>66.28531346749224</v>
      </c>
      <c r="K36" s="52"/>
      <c r="L36" s="9" t="s">
        <v>20</v>
      </c>
      <c r="M36" s="9"/>
      <c r="N36" s="52">
        <f>(((vil/emb)*(N25/O25)*(pignon/cou))*(cir*tours*60))/1000</f>
        <v>73.29107830551989</v>
      </c>
      <c r="O36" s="52"/>
      <c r="P36" s="9" t="s">
        <v>20</v>
      </c>
      <c r="Q36" s="9"/>
      <c r="R36" s="9"/>
      <c r="S36" s="10"/>
    </row>
    <row r="37" spans="2:19" ht="15">
      <c r="B37" s="7"/>
      <c r="C37" s="9"/>
      <c r="D37" s="18" t="s">
        <v>12</v>
      </c>
      <c r="E37" s="18"/>
      <c r="F37" s="18"/>
      <c r="G37" s="9"/>
      <c r="H37" s="9"/>
      <c r="I37" s="9"/>
      <c r="J37" s="53">
        <f>(((vil/emb)*(J26/K26)*(pignon/cou))*(cir*tours*60))/1000</f>
        <v>90.14802631578947</v>
      </c>
      <c r="K37" s="53"/>
      <c r="L37" s="9" t="s">
        <v>20</v>
      </c>
      <c r="M37" s="9"/>
      <c r="N37" s="53">
        <f>(((vil/emb)*(N26/O26)*(pignon/cou))*(cir*tours*60))/1000</f>
        <v>90.14802631578947</v>
      </c>
      <c r="O37" s="53"/>
      <c r="P37" s="9" t="s">
        <v>20</v>
      </c>
      <c r="Q37" s="9"/>
      <c r="R37" s="9"/>
      <c r="S37" s="10"/>
    </row>
    <row r="38" spans="2:19" ht="15.75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</row>
    <row r="39" ht="15.75" thickBot="1"/>
    <row r="40" spans="2:26" ht="1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4"/>
    </row>
    <row r="41" spans="2:26" ht="15.75">
      <c r="B41" s="25"/>
      <c r="C41" s="42" t="s">
        <v>28</v>
      </c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26"/>
      <c r="O41" s="67" t="s">
        <v>29</v>
      </c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27"/>
    </row>
    <row r="42" spans="2:26" ht="15">
      <c r="B42" s="25"/>
      <c r="C42" s="57"/>
      <c r="D42" s="5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2:26" ht="15">
      <c r="B43" s="25"/>
      <c r="C43" s="56" t="s">
        <v>30</v>
      </c>
      <c r="D43" s="56"/>
      <c r="E43" s="26"/>
      <c r="F43" s="63" t="s">
        <v>24</v>
      </c>
      <c r="G43" s="63"/>
      <c r="H43" s="63" t="s">
        <v>25</v>
      </c>
      <c r="I43" s="63"/>
      <c r="J43" s="63" t="s">
        <v>26</v>
      </c>
      <c r="K43" s="63"/>
      <c r="L43" s="63" t="s">
        <v>27</v>
      </c>
      <c r="M43" s="63"/>
      <c r="N43" s="26"/>
      <c r="O43" s="63" t="s">
        <v>24</v>
      </c>
      <c r="P43" s="63"/>
      <c r="Q43" s="63" t="s">
        <v>25</v>
      </c>
      <c r="R43" s="63"/>
      <c r="S43" s="63" t="s">
        <v>26</v>
      </c>
      <c r="T43" s="63"/>
      <c r="U43" s="63" t="s">
        <v>27</v>
      </c>
      <c r="V43" s="63"/>
      <c r="W43" s="26"/>
      <c r="X43" s="33" t="s">
        <v>31</v>
      </c>
      <c r="Y43" s="26"/>
      <c r="Z43" s="27"/>
    </row>
    <row r="44" spans="2:26" ht="4.5" customHeight="1" thickBot="1">
      <c r="B44" s="25"/>
      <c r="C44" s="31"/>
      <c r="D44" s="31"/>
      <c r="E44" s="26"/>
      <c r="F44" s="32"/>
      <c r="G44" s="32"/>
      <c r="H44" s="32"/>
      <c r="I44" s="32"/>
      <c r="J44" s="32"/>
      <c r="K44" s="32"/>
      <c r="L44" s="32"/>
      <c r="M44" s="32"/>
      <c r="N44" s="26"/>
      <c r="O44" s="32"/>
      <c r="P44" s="32"/>
      <c r="Q44" s="32"/>
      <c r="R44" s="32"/>
      <c r="S44" s="32"/>
      <c r="T44" s="32"/>
      <c r="U44" s="32"/>
      <c r="V44" s="32"/>
      <c r="W44" s="26"/>
      <c r="X44" s="26"/>
      <c r="Y44" s="26"/>
      <c r="Z44" s="27"/>
    </row>
    <row r="45" spans="2:26" ht="15">
      <c r="B45" s="25"/>
      <c r="C45" s="54">
        <v>1000</v>
      </c>
      <c r="D45" s="54"/>
      <c r="E45" s="26"/>
      <c r="F45" s="59">
        <f aca="true" t="shared" si="0" ref="F45:F63">(((vil/emb)*(1/ratio1)*(pignon/cou))*(cir*C45*60))/1000</f>
        <v>9.264956455887921</v>
      </c>
      <c r="G45" s="60"/>
      <c r="H45" s="59">
        <f aca="true" t="shared" si="1" ref="H45:H63">(((vil/emb)*(1/ratio2)*(pignon/cou))*(cir*C45*60))/1000</f>
        <v>13.998140732265442</v>
      </c>
      <c r="I45" s="60"/>
      <c r="J45" s="59">
        <f aca="true" t="shared" si="2" ref="J45:J63">(((vil/emb)*(1/ratio3)*(pignon/cou))*(cir*C45*60))/1000</f>
        <v>18.93866099071207</v>
      </c>
      <c r="K45" s="60"/>
      <c r="L45" s="61">
        <f aca="true" t="shared" si="3" ref="L45:L63">(((vil/emb)*(1/ratio4)*(pignon/cou))*(cir*C45*60))/1000</f>
        <v>25.756578947368418</v>
      </c>
      <c r="M45" s="62"/>
      <c r="N45" s="26"/>
      <c r="O45" s="59">
        <f aca="true" t="shared" si="4" ref="O45:O63">(((vil/emb)*(1/ratio5)*(pignon/cou))*(cir*C45*60))/1000</f>
        <v>10.302631578947368</v>
      </c>
      <c r="P45" s="60"/>
      <c r="Q45" s="59">
        <f aca="true" t="shared" si="5" ref="Q45:Q63">(((vil/emb)*(1/ratio6)*(pignon/cou))*(cir*C45*60))/1000</f>
        <v>15.516011414077363</v>
      </c>
      <c r="R45" s="60"/>
      <c r="S45" s="59">
        <f aca="true" t="shared" si="6" ref="S45:S63">(((vil/emb)*(1/ratio7)*(pignon/cou))*(cir*C45*60))/1000</f>
        <v>20.940308087291395</v>
      </c>
      <c r="T45" s="60"/>
      <c r="U45" s="61">
        <f aca="true" t="shared" si="7" ref="U45:U63">(((vil/emb)*(1/ratio8)*(pignon/cou))*(cir*C45*60))/1000</f>
        <v>25.756578947368418</v>
      </c>
      <c r="V45" s="62"/>
      <c r="W45" s="26"/>
      <c r="X45" s="26"/>
      <c r="Y45" s="70">
        <f>pignon</f>
        <v>18</v>
      </c>
      <c r="Z45" s="27"/>
    </row>
    <row r="46" spans="2:26" ht="15.75" thickBot="1">
      <c r="B46" s="25"/>
      <c r="C46" s="54">
        <v>1250</v>
      </c>
      <c r="D46" s="54"/>
      <c r="E46" s="26"/>
      <c r="F46" s="59">
        <f t="shared" si="0"/>
        <v>11.5811955698599</v>
      </c>
      <c r="G46" s="60"/>
      <c r="H46" s="59">
        <f t="shared" si="1"/>
        <v>17.497675915331804</v>
      </c>
      <c r="I46" s="60"/>
      <c r="J46" s="59">
        <f t="shared" si="2"/>
        <v>23.673326238390082</v>
      </c>
      <c r="K46" s="60"/>
      <c r="L46" s="61">
        <f t="shared" si="3"/>
        <v>32.19572368421052</v>
      </c>
      <c r="M46" s="62"/>
      <c r="N46" s="26"/>
      <c r="O46" s="59">
        <f t="shared" si="4"/>
        <v>12.87828947368421</v>
      </c>
      <c r="P46" s="60"/>
      <c r="Q46" s="59">
        <f t="shared" si="5"/>
        <v>19.395014267596704</v>
      </c>
      <c r="R46" s="60"/>
      <c r="S46" s="59">
        <f t="shared" si="6"/>
        <v>26.17538510911424</v>
      </c>
      <c r="T46" s="60"/>
      <c r="U46" s="61">
        <f t="shared" si="7"/>
        <v>32.19572368421052</v>
      </c>
      <c r="V46" s="62"/>
      <c r="W46" s="26"/>
      <c r="X46" s="26"/>
      <c r="Y46" s="71"/>
      <c r="Z46" s="27"/>
    </row>
    <row r="47" spans="2:26" ht="15">
      <c r="B47" s="25"/>
      <c r="C47" s="54">
        <v>1500</v>
      </c>
      <c r="D47" s="54"/>
      <c r="E47" s="26"/>
      <c r="F47" s="59">
        <f t="shared" si="0"/>
        <v>13.897434683831882</v>
      </c>
      <c r="G47" s="60"/>
      <c r="H47" s="59">
        <f t="shared" si="1"/>
        <v>20.997211098398164</v>
      </c>
      <c r="I47" s="60"/>
      <c r="J47" s="59">
        <f t="shared" si="2"/>
        <v>28.407991486068102</v>
      </c>
      <c r="K47" s="60"/>
      <c r="L47" s="61">
        <f t="shared" si="3"/>
        <v>38.63486842105262</v>
      </c>
      <c r="M47" s="62"/>
      <c r="N47" s="26"/>
      <c r="O47" s="59">
        <f t="shared" si="4"/>
        <v>15.453947368421051</v>
      </c>
      <c r="P47" s="60"/>
      <c r="Q47" s="59">
        <f t="shared" si="5"/>
        <v>23.274017121116046</v>
      </c>
      <c r="R47" s="60"/>
      <c r="S47" s="59">
        <f t="shared" si="6"/>
        <v>31.41046213093709</v>
      </c>
      <c r="T47" s="60"/>
      <c r="U47" s="61">
        <f t="shared" si="7"/>
        <v>38.63486842105262</v>
      </c>
      <c r="V47" s="62"/>
      <c r="W47" s="26"/>
      <c r="X47" s="72" t="s">
        <v>32</v>
      </c>
      <c r="Y47" s="72"/>
      <c r="Z47" s="27"/>
    </row>
    <row r="48" spans="2:26" ht="15">
      <c r="B48" s="25"/>
      <c r="C48" s="54">
        <v>1750</v>
      </c>
      <c r="D48" s="54"/>
      <c r="E48" s="26"/>
      <c r="F48" s="59">
        <f t="shared" si="0"/>
        <v>16.21367379780386</v>
      </c>
      <c r="G48" s="60"/>
      <c r="H48" s="59">
        <f t="shared" si="1"/>
        <v>24.496746281464524</v>
      </c>
      <c r="I48" s="60"/>
      <c r="J48" s="59">
        <f t="shared" si="2"/>
        <v>33.14265673374612</v>
      </c>
      <c r="K48" s="60"/>
      <c r="L48" s="61">
        <f t="shared" si="3"/>
        <v>45.07401315789473</v>
      </c>
      <c r="M48" s="62"/>
      <c r="N48" s="26"/>
      <c r="O48" s="59">
        <f t="shared" si="4"/>
        <v>18.029605263157894</v>
      </c>
      <c r="P48" s="60"/>
      <c r="Q48" s="59">
        <f t="shared" si="5"/>
        <v>27.153019974635388</v>
      </c>
      <c r="R48" s="60"/>
      <c r="S48" s="59">
        <f t="shared" si="6"/>
        <v>36.645539152759945</v>
      </c>
      <c r="T48" s="60"/>
      <c r="U48" s="61">
        <f t="shared" si="7"/>
        <v>45.07401315789473</v>
      </c>
      <c r="V48" s="62"/>
      <c r="W48" s="26"/>
      <c r="X48" s="72"/>
      <c r="Y48" s="72"/>
      <c r="Z48" s="27"/>
    </row>
    <row r="49" spans="2:26" ht="15">
      <c r="B49" s="25"/>
      <c r="C49" s="54">
        <v>2000</v>
      </c>
      <c r="D49" s="54"/>
      <c r="E49" s="26"/>
      <c r="F49" s="59">
        <f t="shared" si="0"/>
        <v>18.529912911775842</v>
      </c>
      <c r="G49" s="60"/>
      <c r="H49" s="59">
        <f t="shared" si="1"/>
        <v>27.996281464530885</v>
      </c>
      <c r="I49" s="60"/>
      <c r="J49" s="59">
        <f t="shared" si="2"/>
        <v>37.87732198142414</v>
      </c>
      <c r="K49" s="60"/>
      <c r="L49" s="61">
        <f t="shared" si="3"/>
        <v>51.513157894736835</v>
      </c>
      <c r="M49" s="62"/>
      <c r="N49" s="26"/>
      <c r="O49" s="59">
        <f t="shared" si="4"/>
        <v>20.605263157894736</v>
      </c>
      <c r="P49" s="60"/>
      <c r="Q49" s="59">
        <f t="shared" si="5"/>
        <v>31.032022828154727</v>
      </c>
      <c r="R49" s="60"/>
      <c r="S49" s="59">
        <f t="shared" si="6"/>
        <v>41.88061617458279</v>
      </c>
      <c r="T49" s="60"/>
      <c r="U49" s="61">
        <f t="shared" si="7"/>
        <v>51.513157894736835</v>
      </c>
      <c r="V49" s="62"/>
      <c r="W49" s="26"/>
      <c r="X49" s="26"/>
      <c r="Y49" s="26"/>
      <c r="Z49" s="27"/>
    </row>
    <row r="50" spans="2:26" ht="15">
      <c r="B50" s="25"/>
      <c r="C50" s="54">
        <v>2250</v>
      </c>
      <c r="D50" s="54"/>
      <c r="E50" s="26"/>
      <c r="F50" s="59">
        <f t="shared" si="0"/>
        <v>20.846152025747827</v>
      </c>
      <c r="G50" s="60"/>
      <c r="H50" s="59">
        <f t="shared" si="1"/>
        <v>31.495816647597255</v>
      </c>
      <c r="I50" s="60"/>
      <c r="J50" s="59">
        <f t="shared" si="2"/>
        <v>42.61198722910216</v>
      </c>
      <c r="K50" s="60"/>
      <c r="L50" s="61">
        <f t="shared" si="3"/>
        <v>57.952302631578945</v>
      </c>
      <c r="M50" s="62"/>
      <c r="N50" s="26"/>
      <c r="O50" s="59">
        <f t="shared" si="4"/>
        <v>23.18092105263158</v>
      </c>
      <c r="P50" s="60"/>
      <c r="Q50" s="59">
        <f t="shared" si="5"/>
        <v>34.911025681674076</v>
      </c>
      <c r="R50" s="60"/>
      <c r="S50" s="59">
        <f t="shared" si="6"/>
        <v>47.11569319640565</v>
      </c>
      <c r="T50" s="60"/>
      <c r="U50" s="61">
        <f t="shared" si="7"/>
        <v>57.952302631578945</v>
      </c>
      <c r="V50" s="62"/>
      <c r="W50" s="26"/>
      <c r="X50" s="26"/>
      <c r="Y50" s="26"/>
      <c r="Z50" s="27"/>
    </row>
    <row r="51" spans="2:26" ht="15">
      <c r="B51" s="25"/>
      <c r="C51" s="54">
        <v>2500</v>
      </c>
      <c r="D51" s="54"/>
      <c r="E51" s="26"/>
      <c r="F51" s="59">
        <f t="shared" si="0"/>
        <v>23.1623911397198</v>
      </c>
      <c r="G51" s="60"/>
      <c r="H51" s="59">
        <f t="shared" si="1"/>
        <v>34.99535183066361</v>
      </c>
      <c r="I51" s="60"/>
      <c r="J51" s="59">
        <f t="shared" si="2"/>
        <v>47.346652476780164</v>
      </c>
      <c r="K51" s="60"/>
      <c r="L51" s="61">
        <f t="shared" si="3"/>
        <v>64.39144736842104</v>
      </c>
      <c r="M51" s="62"/>
      <c r="N51" s="26"/>
      <c r="O51" s="59">
        <f t="shared" si="4"/>
        <v>25.75657894736842</v>
      </c>
      <c r="P51" s="60"/>
      <c r="Q51" s="59">
        <f t="shared" si="5"/>
        <v>38.79002853519341</v>
      </c>
      <c r="R51" s="60"/>
      <c r="S51" s="59">
        <f t="shared" si="6"/>
        <v>52.35077021822848</v>
      </c>
      <c r="T51" s="60"/>
      <c r="U51" s="61">
        <f t="shared" si="7"/>
        <v>64.39144736842104</v>
      </c>
      <c r="V51" s="62"/>
      <c r="W51" s="26"/>
      <c r="X51" s="26"/>
      <c r="Y51" s="26"/>
      <c r="Z51" s="27"/>
    </row>
    <row r="52" spans="2:26" ht="15">
      <c r="B52" s="25"/>
      <c r="C52" s="55">
        <v>2750</v>
      </c>
      <c r="D52" s="55"/>
      <c r="E52" s="26"/>
      <c r="F52" s="35">
        <f t="shared" si="0"/>
        <v>25.478630253691783</v>
      </c>
      <c r="G52" s="36"/>
      <c r="H52" s="35">
        <f t="shared" si="1"/>
        <v>38.494887013729965</v>
      </c>
      <c r="I52" s="36"/>
      <c r="J52" s="35">
        <f t="shared" si="2"/>
        <v>52.08131772445819</v>
      </c>
      <c r="K52" s="36"/>
      <c r="L52" s="35">
        <f t="shared" si="3"/>
        <v>70.83059210526315</v>
      </c>
      <c r="M52" s="36"/>
      <c r="N52" s="26"/>
      <c r="O52" s="35">
        <f t="shared" si="4"/>
        <v>28.33223684210526</v>
      </c>
      <c r="P52" s="36"/>
      <c r="Q52" s="35">
        <f t="shared" si="5"/>
        <v>42.669031388712746</v>
      </c>
      <c r="R52" s="36"/>
      <c r="S52" s="35">
        <f t="shared" si="6"/>
        <v>57.585847240051336</v>
      </c>
      <c r="T52" s="36"/>
      <c r="U52" s="35">
        <f t="shared" si="7"/>
        <v>70.83059210526315</v>
      </c>
      <c r="V52" s="36"/>
      <c r="W52" s="26"/>
      <c r="X52" s="26"/>
      <c r="Y52" s="26"/>
      <c r="Z52" s="27"/>
    </row>
    <row r="53" spans="2:26" ht="15">
      <c r="B53" s="25"/>
      <c r="C53" s="58">
        <v>3000</v>
      </c>
      <c r="D53" s="58"/>
      <c r="E53" s="26"/>
      <c r="F53" s="37">
        <f t="shared" si="0"/>
        <v>27.794869367663765</v>
      </c>
      <c r="G53" s="38"/>
      <c r="H53" s="37">
        <f t="shared" si="1"/>
        <v>41.99442219679633</v>
      </c>
      <c r="I53" s="38"/>
      <c r="J53" s="37">
        <f t="shared" si="2"/>
        <v>56.815982972136204</v>
      </c>
      <c r="K53" s="38"/>
      <c r="L53" s="37">
        <f t="shared" si="3"/>
        <v>77.26973684210525</v>
      </c>
      <c r="M53" s="38"/>
      <c r="N53" s="26"/>
      <c r="O53" s="37">
        <f t="shared" si="4"/>
        <v>30.907894736842103</v>
      </c>
      <c r="P53" s="38"/>
      <c r="Q53" s="37">
        <f t="shared" si="5"/>
        <v>46.54803424223209</v>
      </c>
      <c r="R53" s="38"/>
      <c r="S53" s="37">
        <f t="shared" si="6"/>
        <v>62.82092426187418</v>
      </c>
      <c r="T53" s="38"/>
      <c r="U53" s="37">
        <f t="shared" si="7"/>
        <v>77.26973684210525</v>
      </c>
      <c r="V53" s="38"/>
      <c r="W53" s="26"/>
      <c r="X53" s="26"/>
      <c r="Y53" s="26"/>
      <c r="Z53" s="27"/>
    </row>
    <row r="54" spans="2:26" ht="15">
      <c r="B54" s="25"/>
      <c r="C54" s="58">
        <v>3250</v>
      </c>
      <c r="D54" s="58"/>
      <c r="E54" s="26"/>
      <c r="F54" s="37">
        <f t="shared" si="0"/>
        <v>30.111108481635743</v>
      </c>
      <c r="G54" s="38"/>
      <c r="H54" s="37">
        <f t="shared" si="1"/>
        <v>45.493957379862685</v>
      </c>
      <c r="I54" s="38"/>
      <c r="J54" s="37">
        <f t="shared" si="2"/>
        <v>61.55064821981423</v>
      </c>
      <c r="K54" s="38"/>
      <c r="L54" s="37">
        <f t="shared" si="3"/>
        <v>83.70888157894736</v>
      </c>
      <c r="M54" s="38"/>
      <c r="N54" s="26"/>
      <c r="O54" s="37">
        <f t="shared" si="4"/>
        <v>33.483552631578945</v>
      </c>
      <c r="P54" s="38"/>
      <c r="Q54" s="37">
        <f t="shared" si="5"/>
        <v>50.42703709575143</v>
      </c>
      <c r="R54" s="38"/>
      <c r="S54" s="37">
        <f t="shared" si="6"/>
        <v>68.05600128369704</v>
      </c>
      <c r="T54" s="38"/>
      <c r="U54" s="37">
        <f t="shared" si="7"/>
        <v>83.70888157894736</v>
      </c>
      <c r="V54" s="38"/>
      <c r="W54" s="26"/>
      <c r="X54" s="26"/>
      <c r="Y54" s="26"/>
      <c r="Z54" s="27"/>
    </row>
    <row r="55" spans="2:26" ht="15">
      <c r="B55" s="25"/>
      <c r="C55" s="58">
        <v>3500</v>
      </c>
      <c r="D55" s="58"/>
      <c r="E55" s="26"/>
      <c r="F55" s="37">
        <f t="shared" si="0"/>
        <v>32.42734759560772</v>
      </c>
      <c r="G55" s="38"/>
      <c r="H55" s="37">
        <f t="shared" si="1"/>
        <v>48.99349256292905</v>
      </c>
      <c r="I55" s="38"/>
      <c r="J55" s="37">
        <f t="shared" si="2"/>
        <v>66.28531346749224</v>
      </c>
      <c r="K55" s="38"/>
      <c r="L55" s="37">
        <f t="shared" si="3"/>
        <v>90.14802631578947</v>
      </c>
      <c r="M55" s="38"/>
      <c r="N55" s="26"/>
      <c r="O55" s="37">
        <f t="shared" si="4"/>
        <v>36.05921052631579</v>
      </c>
      <c r="P55" s="38"/>
      <c r="Q55" s="37">
        <f t="shared" si="5"/>
        <v>54.306039949270776</v>
      </c>
      <c r="R55" s="38"/>
      <c r="S55" s="37">
        <f t="shared" si="6"/>
        <v>73.29107830551989</v>
      </c>
      <c r="T55" s="38"/>
      <c r="U55" s="37">
        <f t="shared" si="7"/>
        <v>90.14802631578947</v>
      </c>
      <c r="V55" s="38"/>
      <c r="W55" s="26"/>
      <c r="X55" s="26"/>
      <c r="Y55" s="26"/>
      <c r="Z55" s="27"/>
    </row>
    <row r="56" spans="2:26" ht="15">
      <c r="B56" s="25"/>
      <c r="C56" s="58">
        <v>3750</v>
      </c>
      <c r="D56" s="58"/>
      <c r="E56" s="26"/>
      <c r="F56" s="37">
        <f t="shared" si="0"/>
        <v>34.74358670957971</v>
      </c>
      <c r="G56" s="38"/>
      <c r="H56" s="37">
        <f t="shared" si="1"/>
        <v>52.49302774599541</v>
      </c>
      <c r="I56" s="38"/>
      <c r="J56" s="37">
        <f t="shared" si="2"/>
        <v>71.01997871517027</v>
      </c>
      <c r="K56" s="38"/>
      <c r="L56" s="37">
        <f t="shared" si="3"/>
        <v>96.58717105263156</v>
      </c>
      <c r="M56" s="38"/>
      <c r="N56" s="26"/>
      <c r="O56" s="37">
        <f t="shared" si="4"/>
        <v>38.63486842105263</v>
      </c>
      <c r="P56" s="38"/>
      <c r="Q56" s="37">
        <f t="shared" si="5"/>
        <v>58.185042802790115</v>
      </c>
      <c r="R56" s="38"/>
      <c r="S56" s="37">
        <f t="shared" si="6"/>
        <v>78.52615532734274</v>
      </c>
      <c r="T56" s="38"/>
      <c r="U56" s="37">
        <f t="shared" si="7"/>
        <v>96.58717105263156</v>
      </c>
      <c r="V56" s="38"/>
      <c r="W56" s="26"/>
      <c r="X56" s="26"/>
      <c r="Y56" s="26"/>
      <c r="Z56" s="27"/>
    </row>
    <row r="57" spans="2:26" ht="15">
      <c r="B57" s="25"/>
      <c r="C57" s="64">
        <v>4000</v>
      </c>
      <c r="D57" s="64"/>
      <c r="E57" s="34"/>
      <c r="F57" s="65">
        <f t="shared" si="0"/>
        <v>37.059825823551684</v>
      </c>
      <c r="G57" s="66"/>
      <c r="H57" s="65">
        <f t="shared" si="1"/>
        <v>55.99256292906177</v>
      </c>
      <c r="I57" s="66"/>
      <c r="J57" s="65">
        <f t="shared" si="2"/>
        <v>75.75464396284828</v>
      </c>
      <c r="K57" s="66"/>
      <c r="L57" s="65">
        <f t="shared" si="3"/>
        <v>103.02631578947367</v>
      </c>
      <c r="M57" s="66"/>
      <c r="N57" s="34"/>
      <c r="O57" s="65">
        <f t="shared" si="4"/>
        <v>41.21052631578947</v>
      </c>
      <c r="P57" s="66"/>
      <c r="Q57" s="65">
        <f t="shared" si="5"/>
        <v>62.06404565630945</v>
      </c>
      <c r="R57" s="66"/>
      <c r="S57" s="65">
        <f t="shared" si="6"/>
        <v>83.76123234916558</v>
      </c>
      <c r="T57" s="66"/>
      <c r="U57" s="65">
        <f t="shared" si="7"/>
        <v>103.02631578947367</v>
      </c>
      <c r="V57" s="66"/>
      <c r="W57" s="26"/>
      <c r="X57" s="26"/>
      <c r="Y57" s="26"/>
      <c r="Z57" s="27"/>
    </row>
    <row r="58" spans="2:26" ht="15">
      <c r="B58" s="25"/>
      <c r="C58" s="54">
        <v>4250</v>
      </c>
      <c r="D58" s="54"/>
      <c r="E58" s="26"/>
      <c r="F58" s="59">
        <f t="shared" si="0"/>
        <v>39.376064937523665</v>
      </c>
      <c r="G58" s="60"/>
      <c r="H58" s="59">
        <f t="shared" si="1"/>
        <v>59.49209811212815</v>
      </c>
      <c r="I58" s="60"/>
      <c r="J58" s="59">
        <f t="shared" si="2"/>
        <v>80.4893092105263</v>
      </c>
      <c r="K58" s="60"/>
      <c r="L58" s="61">
        <f t="shared" si="3"/>
        <v>109.46546052631578</v>
      </c>
      <c r="M58" s="62"/>
      <c r="N58" s="26"/>
      <c r="O58" s="59">
        <f t="shared" si="4"/>
        <v>43.78618421052632</v>
      </c>
      <c r="P58" s="60"/>
      <c r="Q58" s="59">
        <f t="shared" si="5"/>
        <v>65.9430485098288</v>
      </c>
      <c r="R58" s="60"/>
      <c r="S58" s="59">
        <f t="shared" si="6"/>
        <v>88.99630937098844</v>
      </c>
      <c r="T58" s="60"/>
      <c r="U58" s="61">
        <f t="shared" si="7"/>
        <v>109.46546052631578</v>
      </c>
      <c r="V58" s="62"/>
      <c r="W58" s="26"/>
      <c r="X58" s="26"/>
      <c r="Y58" s="26"/>
      <c r="Z58" s="27"/>
    </row>
    <row r="59" spans="2:26" ht="15">
      <c r="B59" s="25"/>
      <c r="C59" s="54">
        <v>4500</v>
      </c>
      <c r="D59" s="54"/>
      <c r="E59" s="26"/>
      <c r="F59" s="59">
        <f t="shared" si="0"/>
        <v>41.692304051495654</v>
      </c>
      <c r="G59" s="60"/>
      <c r="H59" s="59">
        <f t="shared" si="1"/>
        <v>62.99163329519451</v>
      </c>
      <c r="I59" s="60"/>
      <c r="J59" s="59">
        <f t="shared" si="2"/>
        <v>85.22397445820432</v>
      </c>
      <c r="K59" s="60"/>
      <c r="L59" s="61">
        <f t="shared" si="3"/>
        <v>115.90460526315789</v>
      </c>
      <c r="M59" s="62"/>
      <c r="N59" s="26"/>
      <c r="O59" s="59">
        <f t="shared" si="4"/>
        <v>46.36184210526316</v>
      </c>
      <c r="P59" s="60"/>
      <c r="Q59" s="59">
        <f t="shared" si="5"/>
        <v>69.82205136334815</v>
      </c>
      <c r="R59" s="60"/>
      <c r="S59" s="59">
        <f t="shared" si="6"/>
        <v>94.2313863928113</v>
      </c>
      <c r="T59" s="60"/>
      <c r="U59" s="61">
        <f t="shared" si="7"/>
        <v>115.90460526315789</v>
      </c>
      <c r="V59" s="62"/>
      <c r="W59" s="26"/>
      <c r="X59" s="26"/>
      <c r="Y59" s="26"/>
      <c r="Z59" s="27"/>
    </row>
    <row r="60" spans="2:26" ht="15">
      <c r="B60" s="25"/>
      <c r="C60" s="54">
        <v>4750</v>
      </c>
      <c r="D60" s="54"/>
      <c r="E60" s="26"/>
      <c r="F60" s="59">
        <f t="shared" si="0"/>
        <v>44.00854316546762</v>
      </c>
      <c r="G60" s="60"/>
      <c r="H60" s="59">
        <f t="shared" si="1"/>
        <v>66.49116847826085</v>
      </c>
      <c r="I60" s="60"/>
      <c r="J60" s="59">
        <f t="shared" si="2"/>
        <v>89.95863970588232</v>
      </c>
      <c r="K60" s="60"/>
      <c r="L60" s="61">
        <f t="shared" si="3"/>
        <v>122.34374999999997</v>
      </c>
      <c r="M60" s="62"/>
      <c r="N60" s="26"/>
      <c r="O60" s="59">
        <f t="shared" si="4"/>
        <v>48.93749999999999</v>
      </c>
      <c r="P60" s="60"/>
      <c r="Q60" s="59">
        <f t="shared" si="5"/>
        <v>73.70105421686748</v>
      </c>
      <c r="R60" s="60"/>
      <c r="S60" s="59">
        <f t="shared" si="6"/>
        <v>99.46646341463412</v>
      </c>
      <c r="T60" s="60"/>
      <c r="U60" s="61">
        <f t="shared" si="7"/>
        <v>122.34374999999997</v>
      </c>
      <c r="V60" s="62"/>
      <c r="W60" s="26"/>
      <c r="X60" s="26"/>
      <c r="Y60" s="26"/>
      <c r="Z60" s="27"/>
    </row>
    <row r="61" spans="2:26" ht="15">
      <c r="B61" s="25"/>
      <c r="C61" s="54">
        <v>5000</v>
      </c>
      <c r="D61" s="54"/>
      <c r="E61" s="26"/>
      <c r="F61" s="59">
        <f t="shared" si="0"/>
        <v>46.3247822794396</v>
      </c>
      <c r="G61" s="60"/>
      <c r="H61" s="59">
        <f t="shared" si="1"/>
        <v>69.99070366132722</v>
      </c>
      <c r="I61" s="60"/>
      <c r="J61" s="59">
        <f t="shared" si="2"/>
        <v>94.69330495356033</v>
      </c>
      <c r="K61" s="60"/>
      <c r="L61" s="61">
        <f t="shared" si="3"/>
        <v>128.78289473684208</v>
      </c>
      <c r="M61" s="62"/>
      <c r="N61" s="26"/>
      <c r="O61" s="59">
        <f t="shared" si="4"/>
        <v>51.51315789473684</v>
      </c>
      <c r="P61" s="60"/>
      <c r="Q61" s="59">
        <f t="shared" si="5"/>
        <v>77.58005707038681</v>
      </c>
      <c r="R61" s="60"/>
      <c r="S61" s="59">
        <f t="shared" si="6"/>
        <v>104.70154043645697</v>
      </c>
      <c r="T61" s="60"/>
      <c r="U61" s="61">
        <f t="shared" si="7"/>
        <v>128.78289473684208</v>
      </c>
      <c r="V61" s="62"/>
      <c r="W61" s="26"/>
      <c r="X61" s="26"/>
      <c r="Y61" s="26"/>
      <c r="Z61" s="27"/>
    </row>
    <row r="62" spans="2:26" ht="15">
      <c r="B62" s="25"/>
      <c r="C62" s="54">
        <v>5250</v>
      </c>
      <c r="D62" s="54"/>
      <c r="E62" s="26"/>
      <c r="F62" s="59">
        <f t="shared" si="0"/>
        <v>48.641021393411584</v>
      </c>
      <c r="G62" s="60"/>
      <c r="H62" s="59">
        <f t="shared" si="1"/>
        <v>73.49023884439357</v>
      </c>
      <c r="I62" s="60"/>
      <c r="J62" s="59">
        <f t="shared" si="2"/>
        <v>99.42797020123837</v>
      </c>
      <c r="K62" s="60"/>
      <c r="L62" s="61">
        <f t="shared" si="3"/>
        <v>135.2220394736842</v>
      </c>
      <c r="M62" s="62"/>
      <c r="N62" s="26"/>
      <c r="O62" s="59">
        <f t="shared" si="4"/>
        <v>54.08881578947368</v>
      </c>
      <c r="P62" s="60"/>
      <c r="Q62" s="59">
        <f t="shared" si="5"/>
        <v>81.45905992390615</v>
      </c>
      <c r="R62" s="60"/>
      <c r="S62" s="59">
        <f t="shared" si="6"/>
        <v>109.93661745827983</v>
      </c>
      <c r="T62" s="60"/>
      <c r="U62" s="61">
        <f t="shared" si="7"/>
        <v>135.2220394736842</v>
      </c>
      <c r="V62" s="62"/>
      <c r="W62" s="26"/>
      <c r="X62" s="26"/>
      <c r="Y62" s="26"/>
      <c r="Z62" s="27"/>
    </row>
    <row r="63" spans="2:26" ht="15">
      <c r="B63" s="25"/>
      <c r="C63" s="54">
        <v>5500</v>
      </c>
      <c r="D63" s="54"/>
      <c r="E63" s="26"/>
      <c r="F63" s="59">
        <f t="shared" si="0"/>
        <v>50.957260507383566</v>
      </c>
      <c r="G63" s="60"/>
      <c r="H63" s="59">
        <f t="shared" si="1"/>
        <v>76.98977402745993</v>
      </c>
      <c r="I63" s="60"/>
      <c r="J63" s="59">
        <f t="shared" si="2"/>
        <v>104.16263544891638</v>
      </c>
      <c r="K63" s="60"/>
      <c r="L63" s="61">
        <f t="shared" si="3"/>
        <v>141.6611842105263</v>
      </c>
      <c r="M63" s="62"/>
      <c r="N63" s="26"/>
      <c r="O63" s="59">
        <f t="shared" si="4"/>
        <v>56.66447368421052</v>
      </c>
      <c r="P63" s="60"/>
      <c r="Q63" s="59">
        <f t="shared" si="5"/>
        <v>85.33806277742549</v>
      </c>
      <c r="R63" s="60"/>
      <c r="S63" s="59">
        <f t="shared" si="6"/>
        <v>115.17169448010267</v>
      </c>
      <c r="T63" s="60"/>
      <c r="U63" s="61">
        <f t="shared" si="7"/>
        <v>141.6611842105263</v>
      </c>
      <c r="V63" s="62"/>
      <c r="W63" s="26"/>
      <c r="X63" s="26"/>
      <c r="Y63" s="26"/>
      <c r="Z63" s="27"/>
    </row>
    <row r="64" spans="2:26" ht="15.75" thickBot="1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0"/>
    </row>
  </sheetData>
  <sheetProtection password="CC73" sheet="1" objects="1" scenarios="1"/>
  <mergeCells count="206">
    <mergeCell ref="O62:P62"/>
    <mergeCell ref="Q62:R62"/>
    <mergeCell ref="S62:T62"/>
    <mergeCell ref="U62:V62"/>
    <mergeCell ref="O61:P61"/>
    <mergeCell ref="Q61:R61"/>
    <mergeCell ref="O45:P45"/>
    <mergeCell ref="Y45:Y46"/>
    <mergeCell ref="X47:Y48"/>
    <mergeCell ref="S61:T61"/>
    <mergeCell ref="U61:V61"/>
    <mergeCell ref="O58:P58"/>
    <mergeCell ref="O60:P60"/>
    <mergeCell ref="Q60:R60"/>
    <mergeCell ref="S60:T60"/>
    <mergeCell ref="U60:V60"/>
    <mergeCell ref="O63:P63"/>
    <mergeCell ref="Q63:R63"/>
    <mergeCell ref="S63:T63"/>
    <mergeCell ref="U63:V63"/>
    <mergeCell ref="Q58:R58"/>
    <mergeCell ref="S58:T58"/>
    <mergeCell ref="U58:V58"/>
    <mergeCell ref="O59:P59"/>
    <mergeCell ref="Q59:R59"/>
    <mergeCell ref="S59:T59"/>
    <mergeCell ref="U59:V59"/>
    <mergeCell ref="Q56:R56"/>
    <mergeCell ref="S56:T56"/>
    <mergeCell ref="U56:V56"/>
    <mergeCell ref="O57:P57"/>
    <mergeCell ref="Q57:R57"/>
    <mergeCell ref="S57:T57"/>
    <mergeCell ref="U57:V57"/>
    <mergeCell ref="O56:P56"/>
    <mergeCell ref="Q54:R54"/>
    <mergeCell ref="S54:T54"/>
    <mergeCell ref="U54:V54"/>
    <mergeCell ref="O55:P55"/>
    <mergeCell ref="Q55:R55"/>
    <mergeCell ref="S55:T55"/>
    <mergeCell ref="U55:V55"/>
    <mergeCell ref="O54:P54"/>
    <mergeCell ref="Q52:R52"/>
    <mergeCell ref="S52:T52"/>
    <mergeCell ref="U52:V52"/>
    <mergeCell ref="O53:P53"/>
    <mergeCell ref="Q53:R53"/>
    <mergeCell ref="S53:T53"/>
    <mergeCell ref="U53:V53"/>
    <mergeCell ref="Q50:R50"/>
    <mergeCell ref="S50:T50"/>
    <mergeCell ref="U50:V50"/>
    <mergeCell ref="O51:P51"/>
    <mergeCell ref="Q51:R51"/>
    <mergeCell ref="S51:T51"/>
    <mergeCell ref="U51:V51"/>
    <mergeCell ref="Q48:R48"/>
    <mergeCell ref="S48:T48"/>
    <mergeCell ref="U48:V48"/>
    <mergeCell ref="O49:P49"/>
    <mergeCell ref="Q49:R49"/>
    <mergeCell ref="S49:T49"/>
    <mergeCell ref="U49:V49"/>
    <mergeCell ref="O47:P47"/>
    <mergeCell ref="Q47:R47"/>
    <mergeCell ref="S47:T47"/>
    <mergeCell ref="U47:V47"/>
    <mergeCell ref="Q45:R45"/>
    <mergeCell ref="S45:T45"/>
    <mergeCell ref="U45:V45"/>
    <mergeCell ref="Q46:R46"/>
    <mergeCell ref="S46:T46"/>
    <mergeCell ref="U46:V46"/>
    <mergeCell ref="F62:G62"/>
    <mergeCell ref="O41:Y41"/>
    <mergeCell ref="O43:P43"/>
    <mergeCell ref="O46:P46"/>
    <mergeCell ref="O48:P48"/>
    <mergeCell ref="O50:P50"/>
    <mergeCell ref="O52:P52"/>
    <mergeCell ref="Q43:R43"/>
    <mergeCell ref="S43:T43"/>
    <mergeCell ref="U43:V43"/>
    <mergeCell ref="C41:M41"/>
    <mergeCell ref="F61:G61"/>
    <mergeCell ref="H61:I61"/>
    <mergeCell ref="J61:K61"/>
    <mergeCell ref="L61:M61"/>
    <mergeCell ref="F63:G63"/>
    <mergeCell ref="H63:I63"/>
    <mergeCell ref="J63:K63"/>
    <mergeCell ref="L63:M63"/>
    <mergeCell ref="H62:I62"/>
    <mergeCell ref="J62:K62"/>
    <mergeCell ref="L62:M62"/>
    <mergeCell ref="F59:G59"/>
    <mergeCell ref="H59:I59"/>
    <mergeCell ref="J59:K59"/>
    <mergeCell ref="L59:M59"/>
    <mergeCell ref="F60:G60"/>
    <mergeCell ref="H60:I60"/>
    <mergeCell ref="J60:K60"/>
    <mergeCell ref="L60:M60"/>
    <mergeCell ref="F57:G57"/>
    <mergeCell ref="H57:I57"/>
    <mergeCell ref="J57:K57"/>
    <mergeCell ref="L57:M57"/>
    <mergeCell ref="F58:G58"/>
    <mergeCell ref="H58:I58"/>
    <mergeCell ref="J58:K58"/>
    <mergeCell ref="L58:M58"/>
    <mergeCell ref="F56:G56"/>
    <mergeCell ref="H56:I56"/>
    <mergeCell ref="J56:K56"/>
    <mergeCell ref="L56:M56"/>
    <mergeCell ref="F55:G55"/>
    <mergeCell ref="H55:I55"/>
    <mergeCell ref="J55:K55"/>
    <mergeCell ref="L55:M55"/>
    <mergeCell ref="F54:G54"/>
    <mergeCell ref="H54:I54"/>
    <mergeCell ref="J54:K54"/>
    <mergeCell ref="L54:M54"/>
    <mergeCell ref="F53:G53"/>
    <mergeCell ref="H53:I53"/>
    <mergeCell ref="J53:K53"/>
    <mergeCell ref="L53:M53"/>
    <mergeCell ref="F52:G52"/>
    <mergeCell ref="H52:I52"/>
    <mergeCell ref="J52:K52"/>
    <mergeCell ref="L52:M52"/>
    <mergeCell ref="F51:G51"/>
    <mergeCell ref="H51:I51"/>
    <mergeCell ref="J51:K51"/>
    <mergeCell ref="L51:M51"/>
    <mergeCell ref="F50:G50"/>
    <mergeCell ref="H50:I50"/>
    <mergeCell ref="J50:K50"/>
    <mergeCell ref="L50:M50"/>
    <mergeCell ref="F49:G49"/>
    <mergeCell ref="H49:I49"/>
    <mergeCell ref="J49:K49"/>
    <mergeCell ref="L49:M49"/>
    <mergeCell ref="C63:D63"/>
    <mergeCell ref="C62:D62"/>
    <mergeCell ref="C61:D61"/>
    <mergeCell ref="C57:D57"/>
    <mergeCell ref="L47:M47"/>
    <mergeCell ref="F48:G48"/>
    <mergeCell ref="H48:I48"/>
    <mergeCell ref="J48:K48"/>
    <mergeCell ref="L48:M48"/>
    <mergeCell ref="L43:M43"/>
    <mergeCell ref="F45:G45"/>
    <mergeCell ref="H45:I45"/>
    <mergeCell ref="J45:K45"/>
    <mergeCell ref="L45:M45"/>
    <mergeCell ref="F47:G47"/>
    <mergeCell ref="H47:I47"/>
    <mergeCell ref="J47:K47"/>
    <mergeCell ref="F43:G43"/>
    <mergeCell ref="H43:I43"/>
    <mergeCell ref="J43:K43"/>
    <mergeCell ref="F46:G46"/>
    <mergeCell ref="H46:I46"/>
    <mergeCell ref="J46:K46"/>
    <mergeCell ref="L46:M46"/>
    <mergeCell ref="C47:D47"/>
    <mergeCell ref="C58:D58"/>
    <mergeCell ref="C59:D59"/>
    <mergeCell ref="C60:D60"/>
    <mergeCell ref="C53:D53"/>
    <mergeCell ref="C54:D54"/>
    <mergeCell ref="C55:D55"/>
    <mergeCell ref="C56:D56"/>
    <mergeCell ref="C48:D48"/>
    <mergeCell ref="C43:D43"/>
    <mergeCell ref="C42:D42"/>
    <mergeCell ref="C45:D45"/>
    <mergeCell ref="C46:D46"/>
    <mergeCell ref="C49:D49"/>
    <mergeCell ref="C50:D50"/>
    <mergeCell ref="C51:D51"/>
    <mergeCell ref="C52:D52"/>
    <mergeCell ref="J36:K36"/>
    <mergeCell ref="J37:K37"/>
    <mergeCell ref="N34:O34"/>
    <mergeCell ref="N35:O35"/>
    <mergeCell ref="N36:O36"/>
    <mergeCell ref="N37:O37"/>
    <mergeCell ref="J34:K34"/>
    <mergeCell ref="J35:K35"/>
    <mergeCell ref="N32:O32"/>
    <mergeCell ref="C30:R30"/>
    <mergeCell ref="J28:K28"/>
    <mergeCell ref="O3:P3"/>
    <mergeCell ref="C3:N3"/>
    <mergeCell ref="C5:N5"/>
    <mergeCell ref="O5:P5"/>
    <mergeCell ref="D12:I12"/>
    <mergeCell ref="D17:I17"/>
    <mergeCell ref="J14:K14"/>
    <mergeCell ref="J15:K15"/>
    <mergeCell ref="J19:K19"/>
    <mergeCell ref="J32:K3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LEROUGE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RACAM</dc:creator>
  <cp:keywords/>
  <dc:description/>
  <cp:lastModifiedBy>DYAF6242</cp:lastModifiedBy>
  <dcterms:created xsi:type="dcterms:W3CDTF">2009-08-17T06:39:10Z</dcterms:created>
  <dcterms:modified xsi:type="dcterms:W3CDTF">2009-08-17T14:58:40Z</dcterms:modified>
  <cp:category/>
  <cp:version/>
  <cp:contentType/>
  <cp:contentStatus/>
</cp:coreProperties>
</file>